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_ofertowy" sheetId="1" r:id="rId1"/>
    <sheet name="Kosztorys_OFE_DRUK" sheetId="2" state="hidden" r:id="rId2"/>
  </sheets>
  <definedNames>
    <definedName name="_xlnm.Print_Area" localSheetId="1">'Kosztorys_OFE_DRUK'!$A$1:$G$39</definedName>
    <definedName name="_xlnm.Print_Area" localSheetId="0">'Kosztorys_ofertowy'!$A$1:$G$56</definedName>
    <definedName name="_xlnm.Print_Titles" localSheetId="1">'Kosztorys_OFE_DRUK'!$4:$4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<sst xmlns="http://schemas.openxmlformats.org/spreadsheetml/2006/main" count="323" uniqueCount="156">
  <si>
    <t>2.1</t>
  </si>
  <si>
    <t>4.2</t>
  </si>
  <si>
    <t>5.4</t>
  </si>
  <si>
    <t>3.3</t>
  </si>
  <si>
    <t>2.3</t>
  </si>
  <si>
    <t>3.1</t>
  </si>
  <si>
    <t>4.4</t>
  </si>
  <si>
    <t>5.2</t>
  </si>
  <si>
    <t>1</t>
  </si>
  <si>
    <t>5</t>
  </si>
  <si>
    <t>1.1</t>
  </si>
  <si>
    <t>Ilość</t>
  </si>
  <si>
    <t>3</t>
  </si>
  <si>
    <t>m2</t>
  </si>
  <si>
    <t>ROBOTY ZIEMNE</t>
  </si>
  <si>
    <t>1.3</t>
  </si>
  <si>
    <t>5.1</t>
  </si>
  <si>
    <t>3.2</t>
  </si>
  <si>
    <t>km</t>
  </si>
  <si>
    <t>m</t>
  </si>
  <si>
    <t>5.5</t>
  </si>
  <si>
    <t>4.3</t>
  </si>
  <si>
    <t>5.3</t>
  </si>
  <si>
    <t>4.5</t>
  </si>
  <si>
    <t>4.1</t>
  </si>
  <si>
    <t>3.4</t>
  </si>
  <si>
    <t>2.2</t>
  </si>
  <si>
    <t>4</t>
  </si>
  <si>
    <t>1.4</t>
  </si>
  <si>
    <t>1.2</t>
  </si>
  <si>
    <t>2</t>
  </si>
  <si>
    <t>m3</t>
  </si>
  <si>
    <t>ROBOTY PRZYGOTOWAWCZE I ROZBIÓRKOWE</t>
  </si>
  <si>
    <t>Skropienie nawierzchni drogowej emulsją asfaltową</t>
  </si>
  <si>
    <t>Nawierzchnie z betonu asfaltowego grysowo-żwirowego dla kategorii ruchu KR1, warstwa asfaltowa wiążąca grubości 4 cm</t>
  </si>
  <si>
    <t>Mechaniczne karczowanie, zagajniki i zarośla gęste</t>
  </si>
  <si>
    <t>ha</t>
  </si>
  <si>
    <t>Oczyszczenie terenu z pozostałości po wykarczowaniu, drobne gałęzie, korzenie i kora</t>
  </si>
  <si>
    <t>NAWIERZCHNIE</t>
  </si>
  <si>
    <t>ROBOTY WYKOŃCZENIOWE</t>
  </si>
  <si>
    <t xml:space="preserve">Oczyszczanie rowu z namułu, z wyprofilowaniem skarp, grubość namułu 20 cm 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</si>
  <si>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</si>
  <si>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</si>
  <si>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</si>
  <si>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</si>
  <si>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</si>
  <si>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</si>
  <si>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</si>
  <si>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</si>
  <si>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Podbudowy z kruszyw, pospółka, warstwa dolna, grubość warstwy po zagęszczeniu 20 cm</t>
  </si>
  <si>
    <t>Stabilizacja cementem warstwy pospółki z poz. j.w, grubość podbudowy po zagęszczeniu 20 cm</t>
  </si>
  <si>
    <t>Rozebranie przepustów rurowych, rury betonowe Fi·40·cm</t>
  </si>
  <si>
    <t>ODWODNIENIE</t>
  </si>
  <si>
    <t>Dokop - roboty ziemne koparkami podsiębiernymi z transportem urobku samochodami samowyładowczymi do 1km, grunt kategorii II - pospółka (materiał Wykonawca pozyska na własny koszt)</t>
  </si>
  <si>
    <t>Zasypywanie wykopów liniowych, grunt kategorii II</t>
  </si>
  <si>
    <t>Zagęszczanie nasypów, ubijakami mechanicznymi, grunt sypki kategorii II</t>
  </si>
  <si>
    <t>6</t>
  </si>
  <si>
    <t>6.1</t>
  </si>
  <si>
    <t>6.3</t>
  </si>
  <si>
    <t>Nawierzchnie z tłucznia kamiennego, warstwa górna, grubość warstwy po uwałowaniu 7 cm, pobocza i zjazdy</t>
  </si>
  <si>
    <t>Dok. Projektowa
ST nr 1</t>
  </si>
  <si>
    <t>Dok. Projektowa
ST nr 2</t>
  </si>
  <si>
    <t>Dok. Projektowa
ST nr 3</t>
  </si>
  <si>
    <t>Dok. Projektowa
ST nr 4</t>
  </si>
  <si>
    <t>Dok. Projektowa
ST nr 8</t>
  </si>
  <si>
    <t>Dok. Projektowa
ST nr 5</t>
  </si>
  <si>
    <t>Dok. Projektowa
ST nr 6</t>
  </si>
  <si>
    <t>Dok. Projektowa
ST nr 7</t>
  </si>
  <si>
    <t>Dok. Projektowa
ST nr 9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</si>
  <si>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</si>
  <si>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</si>
  <si>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</si>
  <si>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</si>
  <si>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</si>
  <si>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</si>
  <si>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</si>
  <si>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1.5</t>
  </si>
  <si>
    <t>6.2</t>
  </si>
  <si>
    <t>Dok. Projektowa
ST nr 10</t>
  </si>
  <si>
    <t>Ścieki z elementów betonowych, na podsypce cementowo-piaskowej 1:4 grubości 5 cm, korytko ściekowe grubości 15·cm</t>
  </si>
  <si>
    <t>Dok. Projektowa
ST nr 11</t>
  </si>
  <si>
    <t xml:space="preserve">Umocnienie skarp rowów płytami prefabrykowanymi betonowymi wielootworowymi na podsypce cementowo-piaskowej grubości 10 cm, płyty 40x60x8cm </t>
  </si>
  <si>
    <t>Dokop - roboty ziemne koparkami podsiębiernymi z transportem urobku samochodami samowyładowczymi do 1·km, koparka 0,15·m3, grunt kategorii I-II - pospółka (dokop Wykonawca pozyska na własny koszt)</t>
  </si>
  <si>
    <t>Ręczne formowanie nasypów z ziemi dowożonej samochodami, samowyładowczymi, kategoria gruntu I-II</t>
  </si>
  <si>
    <t>Profilowanie i zagęszczenie podłoża pod warstwy konstrukcyjne nawierzchni, w gruncie kategorii l-IV</t>
  </si>
  <si>
    <t xml:space="preserve">Przebudowa drogi "Nad Spółdzielnią do Husa" w km 0+000-0+210 
dz. nr ewid. 2264 w miejscowości Piątkowa </t>
  </si>
  <si>
    <t>Rozebranie ścieków z elementów betonowych, podsypka cementowo-piaskowa, elementy betonowe grubości 15·cm</t>
  </si>
  <si>
    <t>Ścianki czołowe betonowe prefabrykowane dla przepustów rurowych z rur Fi·60·cm</t>
  </si>
  <si>
    <t>Części przelotowe prefabrykowanych przepustów drogowych rurowych 1-otworowych, rury dwuścienne karbowane z tworzywa sztucznego o sztywności obwodowej SN8, średnica wewnętrzna fi 60 cm, na ławie z tłucznia kamiennego grubości 30 cm i szerokości 100 cm</t>
  </si>
  <si>
    <t>3.5</t>
  </si>
  <si>
    <t>szt.</t>
  </si>
  <si>
    <t>Cena
jedn.</t>
  </si>
  <si>
    <t>*) ST - Specyfikacja Techniczna</t>
  </si>
  <si>
    <t>Roboty ziemne koparkami podsiębiernymi z transportem urobku samochodami samowyładowczymi do 1 km i złożeniem urobku na odkład, grunt kategorii lll - IV</t>
  </si>
  <si>
    <t>2.4</t>
  </si>
  <si>
    <t>szt</t>
  </si>
  <si>
    <t>Słupki do znaków drogowych, z rur stalowych, Fi 50·mm</t>
  </si>
  <si>
    <t>OZNAKOWANIE PIONOWE</t>
  </si>
  <si>
    <t>Podbudowy ulepszone, pospółka stabilizowana cementem, warstwa dolna, grubość warstwy po zagęszczeniu 10 cm</t>
  </si>
  <si>
    <t>Dokop - roboty ziemne koparkami podsiębiernymi z transportem urobku samochodami samowyładowczymi do 1·km, koparka 0,15·m3, grunt kategorii I-II - nasyp pod mijanki i uzupełnienie poboczy pospółką (dokop Wykonawca pozyska na własny koszt)</t>
  </si>
  <si>
    <t>Przepusty rurowe pod zjazdami, ławy fundamentowe żwirowe</t>
  </si>
  <si>
    <t>Przepusty rurowe pod zjazdami, rury dwuścienne karbowane z tworzywa sztucznego o sztywności obwodowej SN8, średnica wewnętrzna fi 400 mm</t>
  </si>
  <si>
    <t>Ścianki czołowe betonowe prefabrykowane dla przepustów rurowych z rur o średnicy 40·cm</t>
  </si>
  <si>
    <t>ROBOTY PRZYGOTOWAWCZE</t>
  </si>
  <si>
    <t xml:space="preserve">Przebudowa drogi gminnej nr 108094R Białka - Wilczak 
w km od 0+000 do 2+100 </t>
  </si>
  <si>
    <t>Nawierzchnie z tłucznia kamiennego, warstwa górna, grubość warstwy po uwałowaniu 8 cm, pobocza i zjazdy</t>
  </si>
  <si>
    <t>4.6</t>
  </si>
  <si>
    <t>3.6</t>
  </si>
  <si>
    <t>Nawierzchnie z betonu asfaltowego grysowo-żwirowego dla kategorii ruchu KR1, warstwa asfaltowa ścieralna grubości 4 cm</t>
  </si>
  <si>
    <t>Ułożenie korytek ściekowych korytkowych</t>
  </si>
  <si>
    <t>Roboty ziemne koparkami podsiębiernymi z transportem urobku samochodami samowyładowczymi do 1 km, grunt kategorii lll - IV - usunięcie humusu grubość warstwy 15cm</t>
  </si>
  <si>
    <t>Kanał z rur dwuściennych karbowanych z tworzywa sztucznego o sztywności obwodowej SN8, średnica wewnętrzna 400 mm</t>
  </si>
  <si>
    <t>Kanał z rur dwuściennych karbowanych z tworzywa sztucznego o sztywności obwodowej SN8, średnica wewnętrzna 600 mm</t>
  </si>
  <si>
    <t>Studnie rewizyjne z kręgów żelbetowych w gotowym wykopie, kręgi o średnicy wewnętrznej 1000 mm, głębokość 1,5 m</t>
  </si>
  <si>
    <t>Studnie rewizyjne z kręgów żelbetowych w gotowym wykopie, kręgi o średnicy wewnętrznej 1500 mm, głębokość 1,5 m</t>
  </si>
  <si>
    <t>Studzienki ściekowe z gotowych elementów, uliczna żelbetowa o średnicy wewnętrznej 500 mm z osadnikiem bez syfonu, z wpustem ulicznym klasy D400</t>
  </si>
  <si>
    <t>Przykanaliki z rur typu PCV łączone na uszczelkę gumową o średnicy wewnętrznej 200 mm i grubości ścianki 5,9·mm</t>
  </si>
  <si>
    <t>3.7</t>
  </si>
  <si>
    <t>Podłoże z materiałów sypkich, pospółka, grubości 20cm</t>
  </si>
  <si>
    <t>POBOCZE UMOCNIONE</t>
  </si>
  <si>
    <t>Wykonanie budowli siatkowo-kamiennych, kosze z siatki stalowej bez wyprawy, kosz o wym. 5x0,5x1,0m wraz z robotami ziemnymi</t>
  </si>
  <si>
    <t>7.1</t>
  </si>
  <si>
    <t>Ławy pod krawężniki, betonowa z oporem, beton C12/15</t>
  </si>
  <si>
    <t>Krawężniki betonowe, wystające 15x30 cm na podsypce cementowo-piaskowej 1:4 grubości 5 cm</t>
  </si>
  <si>
    <t>7</t>
  </si>
  <si>
    <t>7.2</t>
  </si>
  <si>
    <t>7.3</t>
  </si>
  <si>
    <t>7.4</t>
  </si>
  <si>
    <t xml:space="preserve">Umocnienie dna i skarp rowów płytami prefabrykowanymi betonowymi wielootworowymi na podsypce cementowo-piaskowej grubości 5 cm, płyty 40x60x8cm </t>
  </si>
  <si>
    <t>8</t>
  </si>
  <si>
    <t>8.1</t>
  </si>
  <si>
    <t>8.2</t>
  </si>
  <si>
    <t>8.3</t>
  </si>
  <si>
    <t>8.4</t>
  </si>
  <si>
    <t>8.5</t>
  </si>
  <si>
    <t>8.6</t>
  </si>
  <si>
    <t>8.7</t>
  </si>
  <si>
    <t>Wyrównanie podbudowy tłuczniem kamiennym, średnia grubość warstwy po zagęszczeniu 5 cm</t>
  </si>
  <si>
    <t>Rozebranie barier energochłonnych stalowych pojedynczych typu SP-04</t>
  </si>
  <si>
    <t>Rozebranie betonowych ścianek czołowych przepustów wraz z wywiezieniem gruzu z terenu rozbiórki</t>
  </si>
  <si>
    <t>Koryta wykonywane na poszerzeniach, na jezdniach, grunt kategorii II-IV, głębokość 30·cm</t>
  </si>
  <si>
    <t>Dok. Projektowa
ST nr 12</t>
  </si>
  <si>
    <t>Dok. Projektowa
ST nr 13</t>
  </si>
  <si>
    <t>Dok. Projektowa
ST nr 8
ST nr 9</t>
  </si>
  <si>
    <t>Dok. Projektowa
ST nr 14</t>
  </si>
  <si>
    <t>Dok. Projektowa
ST nr 15</t>
  </si>
  <si>
    <t>5.6</t>
  </si>
  <si>
    <t>Oczyszczenie nawierzchni drogowych, mechaniczne, nawierzchnia ulepszona (bitum)</t>
  </si>
  <si>
    <t>Ustawienie barier energochłonnych stalowych ze słupkami o przekroju ceowym szerokości 140 mm lub o przekroju sigma szerokości 100 mm, rozstaw słupków  co 4 m, posiadających zabezpieczenie antykorozyjne cynkowe, poziom powstrzymywania – N2, poziom szerokości pracującej – W5, poziom intensywności zderzenia – A  – odcinki proste (4 odc.)</t>
  </si>
  <si>
    <t xml:space="preserve">Ustawienie barier energochłonnych stalowych ze słupkami o przekroju ceowym szerokości 140 mm lub o przekroju sigma szerokości 100 mm, rozstaw słupków  co 4 m, posiadających zabezpieczenie antykorozyjne cynkowe, poziom powstrzymywania – N2, poziom szerokości pracującej – W5, poziom intensywności zderzenia – A  – zakończenia barier z obniżeniem prowadnic do gruntu (4 odc. początkowych + 4 odc. końcowych) </t>
  </si>
  <si>
    <t>2.5</t>
  </si>
  <si>
    <t>Przymocowanie tablic znaków drogowych, znaki zakazu, nakazu, ostrzegawcze, informacyjne, miejscowości, tabliczki do znaków, znaki dodatkowe powierzchnia do 0,3 m2</t>
  </si>
  <si>
    <t>Nawierzchnie z betonu asfaltowego grysowo-żwirowego dla kategorii ruchu KR1, warstwa asfaltowa wzmacniająca (wiążąca) grubości 6 cm, poszerzenia jezdni</t>
  </si>
  <si>
    <t>Nawierzchnie z betonu asfaltowego grysowo-żwirowego dla kategorii ruchu KR1, warstwa asfaltowa wiążąca (profilowa) grubości 4 cm</t>
  </si>
  <si>
    <t>(F</t>
  </si>
  <si>
    <t>PRZEDMIAR   ROBÓT(formularz kosztorysu ofertowego)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</si>
</sst>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vertical="top" wrapText="1"/>
    </xf>
    <xf numFmtId="17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8.7109375" style="2" customWidth="1"/>
    <col min="6" max="6" width="9.28125" style="5" customWidth="1"/>
    <col min="7" max="7" width="13.7109375" style="6" customWidth="1"/>
    <col min="8" max="8" width="15.28125" style="0" customWidth="1"/>
    <col min="9" max="9" width="16.7109375" style="0" customWidth="1"/>
  </cols>
  <sheetData>
    <row r="1" spans="1:7" ht="24" customHeight="1">
      <c r="A1" s="32" t="s">
        <v>155</v>
      </c>
      <c r="B1" s="32"/>
      <c r="C1" s="32"/>
      <c r="D1" s="32"/>
      <c r="E1" s="32"/>
      <c r="F1" s="32"/>
      <c r="G1" s="32"/>
    </row>
    <row r="2" spans="1:7" ht="30.75" customHeight="1">
      <c r="A2" s="33" t="s">
        <v>104</v>
      </c>
      <c r="B2" s="33"/>
      <c r="C2" s="33"/>
      <c r="D2" s="33"/>
      <c r="E2" s="33"/>
      <c r="F2" s="33"/>
      <c r="G2" s="33"/>
    </row>
    <row r="4" spans="1:7" s="6" customFormat="1" ht="25.5">
      <c r="A4" s="3" t="s">
        <v>47</v>
      </c>
      <c r="B4" s="3" t="s">
        <v>72</v>
      </c>
      <c r="C4" s="3" t="s">
        <v>74</v>
      </c>
      <c r="D4" s="3" t="s">
        <v>45</v>
      </c>
      <c r="E4" s="3" t="s">
        <v>11</v>
      </c>
      <c r="F4" s="7" t="s">
        <v>91</v>
      </c>
      <c r="G4" s="3" t="s">
        <v>73</v>
      </c>
    </row>
    <row r="5" spans="1:7" ht="12.75">
      <c r="A5" s="18" t="s">
        <v>8</v>
      </c>
      <c r="B5" s="25" t="s">
        <v>103</v>
      </c>
      <c r="C5" s="26"/>
      <c r="D5" s="26"/>
      <c r="E5" s="26"/>
      <c r="F5" s="26"/>
      <c r="G5" s="27"/>
    </row>
    <row r="6" spans="1:9" ht="38.25">
      <c r="A6" s="19" t="s">
        <v>10</v>
      </c>
      <c r="B6" s="15" t="s">
        <v>60</v>
      </c>
      <c r="C6" s="15" t="s">
        <v>48</v>
      </c>
      <c r="D6" s="16" t="s">
        <v>18</v>
      </c>
      <c r="E6" s="23">
        <v>2.1</v>
      </c>
      <c r="F6" s="13"/>
      <c r="G6" s="13"/>
      <c r="I6" t="s">
        <v>154</v>
      </c>
    </row>
    <row r="7" spans="1:7" ht="38.25">
      <c r="A7" s="19" t="s">
        <v>29</v>
      </c>
      <c r="B7" s="15" t="s">
        <v>61</v>
      </c>
      <c r="C7" s="15" t="s">
        <v>139</v>
      </c>
      <c r="D7" s="16" t="s">
        <v>31</v>
      </c>
      <c r="E7" s="23">
        <v>0.8</v>
      </c>
      <c r="F7" s="13"/>
      <c r="G7" s="13"/>
    </row>
    <row r="8" spans="1:7" ht="25.5">
      <c r="A8" s="19" t="s">
        <v>15</v>
      </c>
      <c r="B8" s="15" t="s">
        <v>61</v>
      </c>
      <c r="C8" s="15" t="s">
        <v>138</v>
      </c>
      <c r="D8" s="16" t="s">
        <v>19</v>
      </c>
      <c r="E8" s="24">
        <v>12</v>
      </c>
      <c r="F8" s="13"/>
      <c r="G8" s="13"/>
    </row>
    <row r="9" spans="1:7" ht="12.75">
      <c r="A9" s="18" t="s">
        <v>30</v>
      </c>
      <c r="B9" s="25" t="s">
        <v>14</v>
      </c>
      <c r="C9" s="26"/>
      <c r="D9" s="26"/>
      <c r="E9" s="26"/>
      <c r="F9" s="26"/>
      <c r="G9" s="27"/>
    </row>
    <row r="10" spans="1:7" ht="51">
      <c r="A10" s="19" t="s">
        <v>0</v>
      </c>
      <c r="B10" s="15" t="s">
        <v>62</v>
      </c>
      <c r="C10" s="15" t="s">
        <v>110</v>
      </c>
      <c r="D10" s="16" t="s">
        <v>13</v>
      </c>
      <c r="E10" s="12">
        <v>5540</v>
      </c>
      <c r="F10" s="13"/>
      <c r="G10" s="13"/>
    </row>
    <row r="11" spans="1:7" ht="51">
      <c r="A11" s="19" t="s">
        <v>26</v>
      </c>
      <c r="B11" s="15" t="s">
        <v>62</v>
      </c>
      <c r="C11" s="15" t="s">
        <v>93</v>
      </c>
      <c r="D11" s="16" t="s">
        <v>31</v>
      </c>
      <c r="E11" s="24">
        <v>504</v>
      </c>
      <c r="F11" s="13"/>
      <c r="G11" s="13"/>
    </row>
    <row r="12" spans="1:7" ht="76.5">
      <c r="A12" s="19" t="s">
        <v>4</v>
      </c>
      <c r="B12" s="15" t="s">
        <v>62</v>
      </c>
      <c r="C12" s="15" t="s">
        <v>99</v>
      </c>
      <c r="D12" s="16" t="s">
        <v>31</v>
      </c>
      <c r="E12" s="24">
        <v>252</v>
      </c>
      <c r="F12" s="13"/>
      <c r="G12" s="13"/>
    </row>
    <row r="13" spans="1:7" ht="38.25">
      <c r="A13" s="19" t="s">
        <v>94</v>
      </c>
      <c r="B13" s="15" t="s">
        <v>62</v>
      </c>
      <c r="C13" s="15" t="s">
        <v>83</v>
      </c>
      <c r="D13" s="16" t="s">
        <v>31</v>
      </c>
      <c r="E13" s="24">
        <v>252</v>
      </c>
      <c r="F13" s="13"/>
      <c r="G13" s="13"/>
    </row>
    <row r="14" spans="1:7" ht="25.5">
      <c r="A14" s="19" t="s">
        <v>150</v>
      </c>
      <c r="B14" s="15" t="s">
        <v>62</v>
      </c>
      <c r="C14" s="15" t="s">
        <v>41</v>
      </c>
      <c r="D14" s="16" t="s">
        <v>31</v>
      </c>
      <c r="E14" s="24">
        <v>252</v>
      </c>
      <c r="F14" s="13"/>
      <c r="G14" s="13"/>
    </row>
    <row r="15" spans="1:7" ht="12.75">
      <c r="A15" s="18" t="s">
        <v>12</v>
      </c>
      <c r="B15" s="25" t="s">
        <v>52</v>
      </c>
      <c r="C15" s="26"/>
      <c r="D15" s="26"/>
      <c r="E15" s="26"/>
      <c r="F15" s="26"/>
      <c r="G15" s="27"/>
    </row>
    <row r="16" spans="1:7" ht="25.5">
      <c r="A16" s="19" t="s">
        <v>5</v>
      </c>
      <c r="B16" s="15" t="s">
        <v>63</v>
      </c>
      <c r="C16" s="15" t="s">
        <v>118</v>
      </c>
      <c r="D16" s="16" t="s">
        <v>13</v>
      </c>
      <c r="E16" s="12">
        <v>152</v>
      </c>
      <c r="F16" s="13"/>
      <c r="G16" s="13"/>
    </row>
    <row r="17" spans="1:7" ht="38.25">
      <c r="A17" s="19" t="s">
        <v>17</v>
      </c>
      <c r="B17" s="15" t="s">
        <v>63</v>
      </c>
      <c r="C17" s="15" t="s">
        <v>111</v>
      </c>
      <c r="D17" s="16" t="s">
        <v>19</v>
      </c>
      <c r="E17" s="12">
        <v>330</v>
      </c>
      <c r="F17" s="13"/>
      <c r="G17" s="13"/>
    </row>
    <row r="18" spans="1:7" ht="38.25">
      <c r="A18" s="19" t="s">
        <v>3</v>
      </c>
      <c r="B18" s="15" t="s">
        <v>63</v>
      </c>
      <c r="C18" s="15" t="s">
        <v>112</v>
      </c>
      <c r="D18" s="16" t="s">
        <v>19</v>
      </c>
      <c r="E18" s="12">
        <v>50</v>
      </c>
      <c r="F18" s="13"/>
      <c r="G18" s="13"/>
    </row>
    <row r="19" spans="1:7" ht="38.25">
      <c r="A19" s="19" t="s">
        <v>25</v>
      </c>
      <c r="B19" s="15" t="s">
        <v>63</v>
      </c>
      <c r="C19" s="15" t="s">
        <v>113</v>
      </c>
      <c r="D19" s="16" t="s">
        <v>95</v>
      </c>
      <c r="E19" s="12">
        <v>7</v>
      </c>
      <c r="F19" s="13"/>
      <c r="G19" s="13"/>
    </row>
    <row r="20" spans="1:7" ht="38.25">
      <c r="A20" s="19" t="s">
        <v>89</v>
      </c>
      <c r="B20" s="15" t="s">
        <v>63</v>
      </c>
      <c r="C20" s="15" t="s">
        <v>114</v>
      </c>
      <c r="D20" s="16" t="s">
        <v>95</v>
      </c>
      <c r="E20" s="12">
        <v>1</v>
      </c>
      <c r="F20" s="13"/>
      <c r="G20" s="13"/>
    </row>
    <row r="21" spans="1:7" ht="51">
      <c r="A21" s="19" t="s">
        <v>107</v>
      </c>
      <c r="B21" s="15" t="s">
        <v>63</v>
      </c>
      <c r="C21" s="15" t="s">
        <v>115</v>
      </c>
      <c r="D21" s="16" t="s">
        <v>95</v>
      </c>
      <c r="E21" s="12">
        <v>8</v>
      </c>
      <c r="F21" s="13"/>
      <c r="G21" s="13"/>
    </row>
    <row r="22" spans="1:7" ht="38.25">
      <c r="A22" s="19" t="s">
        <v>117</v>
      </c>
      <c r="B22" s="15" t="s">
        <v>63</v>
      </c>
      <c r="C22" s="15" t="s">
        <v>116</v>
      </c>
      <c r="D22" s="16" t="s">
        <v>19</v>
      </c>
      <c r="E22" s="12">
        <v>16</v>
      </c>
      <c r="F22" s="13"/>
      <c r="G22" s="13"/>
    </row>
    <row r="23" spans="1:7" ht="12.75">
      <c r="A23" s="18" t="s">
        <v>27</v>
      </c>
      <c r="B23" s="25" t="s">
        <v>44</v>
      </c>
      <c r="C23" s="26"/>
      <c r="D23" s="26"/>
      <c r="E23" s="26"/>
      <c r="F23" s="26"/>
      <c r="G23" s="27"/>
    </row>
    <row r="24" spans="1:7" ht="25.5">
      <c r="A24" s="19" t="s">
        <v>24</v>
      </c>
      <c r="B24" s="15" t="s">
        <v>62</v>
      </c>
      <c r="C24" s="15" t="s">
        <v>140</v>
      </c>
      <c r="D24" s="16" t="s">
        <v>13</v>
      </c>
      <c r="E24" s="12">
        <v>830</v>
      </c>
      <c r="F24" s="13"/>
      <c r="G24" s="13"/>
    </row>
    <row r="25" spans="1:7" ht="25.5">
      <c r="A25" s="19" t="s">
        <v>1</v>
      </c>
      <c r="B25" s="15" t="s">
        <v>62</v>
      </c>
      <c r="C25" s="15" t="s">
        <v>84</v>
      </c>
      <c r="D25" s="16" t="s">
        <v>13</v>
      </c>
      <c r="E25" s="12">
        <v>8820</v>
      </c>
      <c r="F25" s="13"/>
      <c r="G25" s="13"/>
    </row>
    <row r="26" spans="1:7" ht="38.25">
      <c r="A26" s="19" t="s">
        <v>21</v>
      </c>
      <c r="B26" s="15" t="s">
        <v>143</v>
      </c>
      <c r="C26" s="15" t="s">
        <v>98</v>
      </c>
      <c r="D26" s="16" t="s">
        <v>13</v>
      </c>
      <c r="E26" s="12">
        <v>3700</v>
      </c>
      <c r="F26" s="13"/>
      <c r="G26" s="13"/>
    </row>
    <row r="27" spans="1:7" ht="25.5">
      <c r="A27" s="19" t="s">
        <v>6</v>
      </c>
      <c r="B27" s="15" t="s">
        <v>64</v>
      </c>
      <c r="C27" s="15" t="s">
        <v>137</v>
      </c>
      <c r="D27" s="16" t="s">
        <v>31</v>
      </c>
      <c r="E27" s="12">
        <v>420</v>
      </c>
      <c r="F27" s="13"/>
      <c r="G27" s="13"/>
    </row>
    <row r="28" spans="1:7" ht="38.25">
      <c r="A28" s="19" t="s">
        <v>23</v>
      </c>
      <c r="B28" s="15" t="s">
        <v>64</v>
      </c>
      <c r="C28" s="15" t="s">
        <v>42</v>
      </c>
      <c r="D28" s="16" t="s">
        <v>13</v>
      </c>
      <c r="E28" s="12">
        <v>12400</v>
      </c>
      <c r="F28" s="13"/>
      <c r="G28" s="13"/>
    </row>
    <row r="29" spans="1:7" ht="38.25">
      <c r="A29" s="19" t="s">
        <v>106</v>
      </c>
      <c r="B29" s="15" t="s">
        <v>64</v>
      </c>
      <c r="C29" s="15" t="s">
        <v>43</v>
      </c>
      <c r="D29" s="16" t="s">
        <v>13</v>
      </c>
      <c r="E29" s="12">
        <v>12400</v>
      </c>
      <c r="F29" s="13"/>
      <c r="G29" s="13"/>
    </row>
    <row r="30" spans="1:7" ht="12.75">
      <c r="A30" s="18" t="s">
        <v>9</v>
      </c>
      <c r="B30" s="25" t="s">
        <v>38</v>
      </c>
      <c r="C30" s="26"/>
      <c r="D30" s="26"/>
      <c r="E30" s="26"/>
      <c r="F30" s="26"/>
      <c r="G30" s="27"/>
    </row>
    <row r="31" spans="1:7" ht="51">
      <c r="A31" s="19" t="s">
        <v>16</v>
      </c>
      <c r="B31" s="15" t="s">
        <v>67</v>
      </c>
      <c r="C31" s="15" t="s">
        <v>152</v>
      </c>
      <c r="D31" s="16" t="s">
        <v>13</v>
      </c>
      <c r="E31" s="12">
        <v>390</v>
      </c>
      <c r="F31" s="13"/>
      <c r="G31" s="13"/>
    </row>
    <row r="32" spans="1:7" ht="25.5">
      <c r="A32" s="19" t="s">
        <v>7</v>
      </c>
      <c r="B32" s="15" t="s">
        <v>67</v>
      </c>
      <c r="C32" s="15" t="s">
        <v>147</v>
      </c>
      <c r="D32" s="16" t="s">
        <v>13</v>
      </c>
      <c r="E32" s="12">
        <v>1330</v>
      </c>
      <c r="F32" s="13"/>
      <c r="G32" s="13"/>
    </row>
    <row r="33" spans="1:7" ht="25.5">
      <c r="A33" s="19" t="s">
        <v>22</v>
      </c>
      <c r="B33" s="15" t="s">
        <v>67</v>
      </c>
      <c r="C33" s="15" t="s">
        <v>33</v>
      </c>
      <c r="D33" s="16" t="s">
        <v>13</v>
      </c>
      <c r="E33" s="12">
        <v>8100</v>
      </c>
      <c r="F33" s="13"/>
      <c r="G33" s="13"/>
    </row>
    <row r="34" spans="1:7" ht="38.25">
      <c r="A34" s="19" t="s">
        <v>2</v>
      </c>
      <c r="B34" s="15" t="s">
        <v>67</v>
      </c>
      <c r="C34" s="15" t="s">
        <v>153</v>
      </c>
      <c r="D34" s="16" t="s">
        <v>13</v>
      </c>
      <c r="E34" s="12">
        <v>8100</v>
      </c>
      <c r="F34" s="13"/>
      <c r="G34" s="13"/>
    </row>
    <row r="35" spans="1:7" ht="25.5">
      <c r="A35" s="19" t="s">
        <v>20</v>
      </c>
      <c r="B35" s="15" t="s">
        <v>67</v>
      </c>
      <c r="C35" s="15" t="s">
        <v>33</v>
      </c>
      <c r="D35" s="16" t="s">
        <v>13</v>
      </c>
      <c r="E35" s="12">
        <v>7860</v>
      </c>
      <c r="F35" s="13"/>
      <c r="G35" s="13"/>
    </row>
    <row r="36" spans="1:7" ht="38.25">
      <c r="A36" s="19" t="s">
        <v>146</v>
      </c>
      <c r="B36" s="15" t="s">
        <v>67</v>
      </c>
      <c r="C36" s="15" t="s">
        <v>108</v>
      </c>
      <c r="D36" s="16" t="s">
        <v>13</v>
      </c>
      <c r="E36" s="12">
        <v>7860</v>
      </c>
      <c r="F36" s="13"/>
      <c r="G36" s="13"/>
    </row>
    <row r="37" spans="1:7" ht="12.75">
      <c r="A37" s="18" t="s">
        <v>56</v>
      </c>
      <c r="B37" s="25" t="s">
        <v>119</v>
      </c>
      <c r="C37" s="26"/>
      <c r="D37" s="26"/>
      <c r="E37" s="26"/>
      <c r="F37" s="26"/>
      <c r="G37" s="27"/>
    </row>
    <row r="38" spans="1:7" ht="25.5">
      <c r="A38" s="19" t="s">
        <v>57</v>
      </c>
      <c r="B38" s="15" t="s">
        <v>78</v>
      </c>
      <c r="C38" s="15" t="s">
        <v>122</v>
      </c>
      <c r="D38" s="16" t="s">
        <v>31</v>
      </c>
      <c r="E38" s="12">
        <v>27</v>
      </c>
      <c r="F38" s="13"/>
      <c r="G38" s="13"/>
    </row>
    <row r="39" spans="1:7" ht="25.5">
      <c r="A39" s="19" t="s">
        <v>77</v>
      </c>
      <c r="B39" s="15" t="s">
        <v>78</v>
      </c>
      <c r="C39" s="15" t="s">
        <v>123</v>
      </c>
      <c r="D39" s="16" t="s">
        <v>19</v>
      </c>
      <c r="E39" s="12">
        <v>380</v>
      </c>
      <c r="F39" s="13"/>
      <c r="G39" s="13"/>
    </row>
    <row r="40" spans="1:7" ht="38.25">
      <c r="A40" s="19" t="s">
        <v>58</v>
      </c>
      <c r="B40" s="15" t="s">
        <v>64</v>
      </c>
      <c r="C40" s="15" t="s">
        <v>105</v>
      </c>
      <c r="D40" s="16" t="s">
        <v>13</v>
      </c>
      <c r="E40" s="12">
        <v>3300</v>
      </c>
      <c r="F40" s="13"/>
      <c r="G40" s="13"/>
    </row>
    <row r="41" spans="1:7" ht="12.75">
      <c r="A41" s="18" t="s">
        <v>124</v>
      </c>
      <c r="B41" s="25" t="s">
        <v>97</v>
      </c>
      <c r="C41" s="26"/>
      <c r="D41" s="26"/>
      <c r="E41" s="26"/>
      <c r="F41" s="26"/>
      <c r="G41" s="27"/>
    </row>
    <row r="42" spans="1:7" ht="25.5">
      <c r="A42" s="19" t="s">
        <v>121</v>
      </c>
      <c r="B42" s="15" t="s">
        <v>144</v>
      </c>
      <c r="C42" s="15" t="s">
        <v>96</v>
      </c>
      <c r="D42" s="16" t="s">
        <v>95</v>
      </c>
      <c r="E42" s="12">
        <v>36</v>
      </c>
      <c r="F42" s="13"/>
      <c r="G42" s="13"/>
    </row>
    <row r="43" spans="1:7" ht="55.5" customHeight="1">
      <c r="A43" s="19" t="s">
        <v>125</v>
      </c>
      <c r="B43" s="15" t="s">
        <v>144</v>
      </c>
      <c r="C43" s="15" t="s">
        <v>151</v>
      </c>
      <c r="D43" s="16" t="s">
        <v>95</v>
      </c>
      <c r="E43" s="12">
        <v>53</v>
      </c>
      <c r="F43" s="13"/>
      <c r="G43" s="13"/>
    </row>
    <row r="44" spans="1:7" ht="102">
      <c r="A44" s="19" t="s">
        <v>126</v>
      </c>
      <c r="B44" s="15" t="s">
        <v>145</v>
      </c>
      <c r="C44" s="15" t="s">
        <v>148</v>
      </c>
      <c r="D44" s="16" t="s">
        <v>19</v>
      </c>
      <c r="E44" s="12">
        <v>24</v>
      </c>
      <c r="F44" s="13"/>
      <c r="G44" s="13"/>
    </row>
    <row r="45" spans="1:7" ht="123" customHeight="1">
      <c r="A45" s="19" t="s">
        <v>127</v>
      </c>
      <c r="B45" s="15" t="s">
        <v>145</v>
      </c>
      <c r="C45" s="15" t="s">
        <v>149</v>
      </c>
      <c r="D45" s="16" t="s">
        <v>19</v>
      </c>
      <c r="E45" s="12">
        <v>32</v>
      </c>
      <c r="F45" s="13"/>
      <c r="G45" s="13"/>
    </row>
    <row r="46" spans="1:7" ht="12.75">
      <c r="A46" s="18" t="s">
        <v>129</v>
      </c>
      <c r="B46" s="25" t="s">
        <v>39</v>
      </c>
      <c r="C46" s="26"/>
      <c r="D46" s="26"/>
      <c r="E46" s="26"/>
      <c r="F46" s="26"/>
      <c r="G46" s="27"/>
    </row>
    <row r="47" spans="1:7" ht="38.25">
      <c r="A47" s="19" t="s">
        <v>130</v>
      </c>
      <c r="B47" s="15" t="s">
        <v>142</v>
      </c>
      <c r="C47" s="15" t="s">
        <v>120</v>
      </c>
      <c r="D47" s="16" t="s">
        <v>31</v>
      </c>
      <c r="E47" s="12">
        <v>20</v>
      </c>
      <c r="F47" s="13"/>
      <c r="G47" s="13"/>
    </row>
    <row r="48" spans="1:7" ht="25.5">
      <c r="A48" s="19" t="s">
        <v>131</v>
      </c>
      <c r="B48" s="15" t="s">
        <v>80</v>
      </c>
      <c r="C48" s="15" t="s">
        <v>109</v>
      </c>
      <c r="D48" s="16" t="s">
        <v>19</v>
      </c>
      <c r="E48" s="12">
        <v>30</v>
      </c>
      <c r="F48" s="13"/>
      <c r="G48" s="13"/>
    </row>
    <row r="49" spans="1:7" ht="51">
      <c r="A49" s="19" t="s">
        <v>132</v>
      </c>
      <c r="B49" s="15" t="s">
        <v>141</v>
      </c>
      <c r="C49" s="15" t="s">
        <v>128</v>
      </c>
      <c r="D49" s="16" t="s">
        <v>13</v>
      </c>
      <c r="E49" s="12">
        <v>410</v>
      </c>
      <c r="F49" s="13"/>
      <c r="G49" s="13"/>
    </row>
    <row r="50" spans="1:7" ht="25.5">
      <c r="A50" s="19" t="s">
        <v>133</v>
      </c>
      <c r="B50" s="15" t="s">
        <v>66</v>
      </c>
      <c r="C50" s="15" t="s">
        <v>40</v>
      </c>
      <c r="D50" s="16" t="s">
        <v>19</v>
      </c>
      <c r="E50" s="12">
        <v>2940</v>
      </c>
      <c r="F50" s="13"/>
      <c r="G50" s="13"/>
    </row>
    <row r="51" spans="1:7" ht="25.5">
      <c r="A51" s="19" t="s">
        <v>134</v>
      </c>
      <c r="B51" s="15" t="s">
        <v>65</v>
      </c>
      <c r="C51" s="22" t="s">
        <v>100</v>
      </c>
      <c r="D51" s="16" t="s">
        <v>31</v>
      </c>
      <c r="E51" s="12">
        <v>20</v>
      </c>
      <c r="F51" s="13"/>
      <c r="G51" s="13"/>
    </row>
    <row r="52" spans="1:7" ht="38.25">
      <c r="A52" s="19" t="s">
        <v>135</v>
      </c>
      <c r="B52" s="15" t="s">
        <v>65</v>
      </c>
      <c r="C52" s="15" t="s">
        <v>101</v>
      </c>
      <c r="D52" s="16" t="s">
        <v>19</v>
      </c>
      <c r="E52" s="12">
        <v>250</v>
      </c>
      <c r="F52" s="13"/>
      <c r="G52" s="13"/>
    </row>
    <row r="53" spans="1:7" ht="25.5">
      <c r="A53" s="19" t="s">
        <v>136</v>
      </c>
      <c r="B53" s="15" t="s">
        <v>65</v>
      </c>
      <c r="C53" s="15" t="s">
        <v>102</v>
      </c>
      <c r="D53" s="16" t="s">
        <v>90</v>
      </c>
      <c r="E53" s="12">
        <v>16</v>
      </c>
      <c r="F53" s="13"/>
      <c r="G53" s="13"/>
    </row>
    <row r="54" spans="1:7" ht="16.5" customHeight="1">
      <c r="A54" s="20"/>
      <c r="B54" s="17"/>
      <c r="C54" s="17"/>
      <c r="D54" s="28" t="s">
        <v>69</v>
      </c>
      <c r="E54" s="28"/>
      <c r="F54" s="29"/>
      <c r="G54" s="14">
        <f>SUM(G6:G53)</f>
        <v>0</v>
      </c>
    </row>
    <row r="55" spans="1:7" ht="16.5" customHeight="1">
      <c r="A55" s="21" t="s">
        <v>92</v>
      </c>
      <c r="B55" s="17"/>
      <c r="C55" s="17"/>
      <c r="D55" s="30" t="s">
        <v>70</v>
      </c>
      <c r="E55" s="30"/>
      <c r="F55" s="31"/>
      <c r="G55" s="14">
        <f>G54*0.23</f>
        <v>0</v>
      </c>
    </row>
    <row r="56" spans="1:7" ht="16.5" customHeight="1">
      <c r="A56" s="20"/>
      <c r="B56" s="17"/>
      <c r="C56" s="17"/>
      <c r="D56" s="30" t="s">
        <v>71</v>
      </c>
      <c r="E56" s="30"/>
      <c r="F56" s="31"/>
      <c r="G56" s="14">
        <f>G54+G55</f>
        <v>0</v>
      </c>
    </row>
    <row r="58" ht="12.75">
      <c r="G58" s="5"/>
    </row>
  </sheetData>
  <sheetProtection/>
  <mergeCells count="13">
    <mergeCell ref="A1:G1"/>
    <mergeCell ref="A2:G2"/>
    <mergeCell ref="B5:G5"/>
    <mergeCell ref="B9:G9"/>
    <mergeCell ref="B23:G23"/>
    <mergeCell ref="B30:G30"/>
    <mergeCell ref="B41:G41"/>
    <mergeCell ref="B46:G46"/>
    <mergeCell ref="D54:F54"/>
    <mergeCell ref="D55:F55"/>
    <mergeCell ref="D56:F56"/>
    <mergeCell ref="B15:G15"/>
    <mergeCell ref="B37:G37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6" r:id="rId1"/>
  <rowBreaks count="2" manualBreakCount="2">
    <brk id="22" max="6" man="1"/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10.8515625" style="5" customWidth="1"/>
    <col min="7" max="7" width="14.7109375" style="6" customWidth="1"/>
    <col min="8" max="8" width="15.140625" style="0" customWidth="1"/>
    <col min="9" max="9" width="15.28125" style="0" customWidth="1"/>
  </cols>
  <sheetData>
    <row r="1" spans="1:7" ht="24" customHeight="1">
      <c r="A1" s="32" t="s">
        <v>75</v>
      </c>
      <c r="B1" s="32"/>
      <c r="C1" s="32"/>
      <c r="D1" s="32"/>
      <c r="E1" s="32"/>
      <c r="F1" s="32"/>
      <c r="G1" s="32"/>
    </row>
    <row r="2" spans="1:7" ht="30.75" customHeight="1">
      <c r="A2" s="33" t="s">
        <v>85</v>
      </c>
      <c r="B2" s="33"/>
      <c r="C2" s="33"/>
      <c r="D2" s="33"/>
      <c r="E2" s="33"/>
      <c r="F2" s="33"/>
      <c r="G2" s="33"/>
    </row>
    <row r="4" spans="1:7" s="6" customFormat="1" ht="25.5">
      <c r="A4" s="3" t="s">
        <v>47</v>
      </c>
      <c r="B4" s="3" t="s">
        <v>72</v>
      </c>
      <c r="C4" s="3" t="s">
        <v>74</v>
      </c>
      <c r="D4" s="3" t="s">
        <v>45</v>
      </c>
      <c r="E4" s="3" t="s">
        <v>11</v>
      </c>
      <c r="F4" s="7" t="s">
        <v>91</v>
      </c>
      <c r="G4" s="3" t="s">
        <v>73</v>
      </c>
    </row>
    <row r="5" spans="1:8" ht="12.75">
      <c r="A5" s="18" t="s">
        <v>8</v>
      </c>
      <c r="B5" s="25" t="s">
        <v>32</v>
      </c>
      <c r="C5" s="26"/>
      <c r="D5" s="26"/>
      <c r="E5" s="26"/>
      <c r="F5" s="26"/>
      <c r="G5" s="27"/>
      <c r="H5" s="1"/>
    </row>
    <row r="6" spans="1:8" ht="38.25">
      <c r="A6" s="19" t="s">
        <v>10</v>
      </c>
      <c r="B6" s="15" t="s">
        <v>60</v>
      </c>
      <c r="C6" s="15" t="s">
        <v>48</v>
      </c>
      <c r="D6" s="16" t="s">
        <v>18</v>
      </c>
      <c r="E6" s="8">
        <v>0.21</v>
      </c>
      <c r="F6" s="13"/>
      <c r="G6" s="13"/>
      <c r="H6" s="1"/>
    </row>
    <row r="7" spans="1:8" ht="25.5">
      <c r="A7" s="19" t="s">
        <v>29</v>
      </c>
      <c r="B7" s="15" t="s">
        <v>61</v>
      </c>
      <c r="C7" s="9" t="s">
        <v>35</v>
      </c>
      <c r="D7" s="10" t="s">
        <v>36</v>
      </c>
      <c r="E7" s="8">
        <v>0.05</v>
      </c>
      <c r="F7" s="13"/>
      <c r="G7" s="13"/>
      <c r="H7" s="1"/>
    </row>
    <row r="8" spans="1:8" ht="25.5">
      <c r="A8" s="19" t="s">
        <v>15</v>
      </c>
      <c r="B8" s="15" t="s">
        <v>61</v>
      </c>
      <c r="C8" s="11" t="s">
        <v>37</v>
      </c>
      <c r="D8" s="10" t="s">
        <v>13</v>
      </c>
      <c r="E8" s="12">
        <v>500</v>
      </c>
      <c r="F8" s="13"/>
      <c r="G8" s="13"/>
      <c r="H8" s="1"/>
    </row>
    <row r="9" spans="1:8" ht="38.25">
      <c r="A9" s="19" t="s">
        <v>28</v>
      </c>
      <c r="B9" s="15" t="s">
        <v>62</v>
      </c>
      <c r="C9" s="11" t="s">
        <v>86</v>
      </c>
      <c r="D9" s="16" t="s">
        <v>19</v>
      </c>
      <c r="E9" s="8">
        <f>2*7</f>
        <v>14</v>
      </c>
      <c r="F9" s="13"/>
      <c r="G9" s="13"/>
      <c r="H9" s="1"/>
    </row>
    <row r="10" spans="1:8" ht="25.5">
      <c r="A10" s="19" t="s">
        <v>76</v>
      </c>
      <c r="B10" s="15" t="s">
        <v>62</v>
      </c>
      <c r="C10" s="15" t="s">
        <v>51</v>
      </c>
      <c r="D10" s="16" t="s">
        <v>19</v>
      </c>
      <c r="E10" s="8">
        <v>5</v>
      </c>
      <c r="F10" s="13"/>
      <c r="G10" s="13"/>
      <c r="H10" s="1"/>
    </row>
    <row r="11" spans="1:8" ht="12.75">
      <c r="A11" s="18" t="s">
        <v>30</v>
      </c>
      <c r="B11" s="25" t="s">
        <v>14</v>
      </c>
      <c r="C11" s="26"/>
      <c r="D11" s="26"/>
      <c r="E11" s="26"/>
      <c r="F11" s="26"/>
      <c r="G11" s="27"/>
      <c r="H11" s="1"/>
    </row>
    <row r="12" spans="1:8" ht="63.75">
      <c r="A12" s="19" t="s">
        <v>0</v>
      </c>
      <c r="B12" s="15" t="s">
        <v>63</v>
      </c>
      <c r="C12" s="15" t="s">
        <v>82</v>
      </c>
      <c r="D12" s="16" t="s">
        <v>31</v>
      </c>
      <c r="E12" s="8">
        <f>ROUND(4*95*0.5,-1)</f>
        <v>190</v>
      </c>
      <c r="F12" s="13"/>
      <c r="G12" s="13"/>
      <c r="H12" s="1"/>
    </row>
    <row r="13" spans="1:8" ht="38.25">
      <c r="A13" s="19" t="s">
        <v>26</v>
      </c>
      <c r="B13" s="15" t="s">
        <v>63</v>
      </c>
      <c r="C13" s="15" t="s">
        <v>83</v>
      </c>
      <c r="D13" s="16" t="s">
        <v>31</v>
      </c>
      <c r="E13" s="8">
        <f>E12</f>
        <v>190</v>
      </c>
      <c r="F13" s="13"/>
      <c r="G13" s="13"/>
      <c r="H13" s="1"/>
    </row>
    <row r="14" spans="1:8" ht="25.5">
      <c r="A14" s="19" t="s">
        <v>4</v>
      </c>
      <c r="B14" s="15" t="s">
        <v>63</v>
      </c>
      <c r="C14" s="15" t="s">
        <v>41</v>
      </c>
      <c r="D14" s="16" t="s">
        <v>31</v>
      </c>
      <c r="E14" s="8">
        <f>E13</f>
        <v>190</v>
      </c>
      <c r="F14" s="13"/>
      <c r="G14" s="13"/>
      <c r="H14" s="1"/>
    </row>
    <row r="15" spans="1:8" ht="12.75">
      <c r="A15" s="18" t="s">
        <v>12</v>
      </c>
      <c r="B15" s="25" t="s">
        <v>52</v>
      </c>
      <c r="C15" s="26"/>
      <c r="D15" s="26"/>
      <c r="E15" s="26"/>
      <c r="F15" s="26"/>
      <c r="G15" s="27"/>
      <c r="H15" s="1"/>
    </row>
    <row r="16" spans="1:8" ht="76.5">
      <c r="A16" s="19" t="s">
        <v>5</v>
      </c>
      <c r="B16" s="15" t="s">
        <v>64</v>
      </c>
      <c r="C16" s="15" t="s">
        <v>88</v>
      </c>
      <c r="D16" s="16" t="s">
        <v>19</v>
      </c>
      <c r="E16" s="8">
        <v>6</v>
      </c>
      <c r="F16" s="13"/>
      <c r="G16" s="13"/>
      <c r="H16" s="1"/>
    </row>
    <row r="17" spans="1:8" ht="25.5">
      <c r="A17" s="19" t="s">
        <v>17</v>
      </c>
      <c r="B17" s="15" t="s">
        <v>64</v>
      </c>
      <c r="C17" s="15" t="s">
        <v>87</v>
      </c>
      <c r="D17" s="16" t="s">
        <v>90</v>
      </c>
      <c r="E17" s="8">
        <v>2</v>
      </c>
      <c r="F17" s="13"/>
      <c r="G17" s="13"/>
      <c r="H17" s="1"/>
    </row>
    <row r="18" spans="1:8" ht="63.75">
      <c r="A18" s="19" t="s">
        <v>3</v>
      </c>
      <c r="B18" s="15" t="s">
        <v>63</v>
      </c>
      <c r="C18" s="15" t="s">
        <v>53</v>
      </c>
      <c r="D18" s="16" t="s">
        <v>31</v>
      </c>
      <c r="E18" s="8">
        <f>ROUND(E16*0.9,0)</f>
        <v>5</v>
      </c>
      <c r="F18" s="13"/>
      <c r="G18" s="13"/>
      <c r="H18" s="1"/>
    </row>
    <row r="19" spans="1:8" ht="25.5">
      <c r="A19" s="19" t="s">
        <v>25</v>
      </c>
      <c r="B19" s="15" t="s">
        <v>63</v>
      </c>
      <c r="C19" s="15" t="s">
        <v>54</v>
      </c>
      <c r="D19" s="16" t="s">
        <v>31</v>
      </c>
      <c r="E19" s="8">
        <f>E18</f>
        <v>5</v>
      </c>
      <c r="F19" s="13"/>
      <c r="G19" s="13"/>
      <c r="H19" s="1"/>
    </row>
    <row r="20" spans="1:8" ht="25.5">
      <c r="A20" s="19" t="s">
        <v>89</v>
      </c>
      <c r="B20" s="15" t="s">
        <v>63</v>
      </c>
      <c r="C20" s="15" t="s">
        <v>55</v>
      </c>
      <c r="D20" s="16" t="s">
        <v>31</v>
      </c>
      <c r="E20" s="8">
        <f>E19</f>
        <v>5</v>
      </c>
      <c r="F20" s="13"/>
      <c r="G20" s="13"/>
      <c r="H20" s="1"/>
    </row>
    <row r="21" spans="1:8" ht="12.75">
      <c r="A21" s="18" t="s">
        <v>27</v>
      </c>
      <c r="B21" s="25" t="s">
        <v>44</v>
      </c>
      <c r="C21" s="26"/>
      <c r="D21" s="26"/>
      <c r="E21" s="26"/>
      <c r="F21" s="26"/>
      <c r="G21" s="27"/>
      <c r="H21" s="1"/>
    </row>
    <row r="22" spans="1:8" ht="25.5">
      <c r="A22" s="19" t="s">
        <v>24</v>
      </c>
      <c r="B22" s="15" t="s">
        <v>63</v>
      </c>
      <c r="C22" s="15" t="s">
        <v>84</v>
      </c>
      <c r="D22" s="16" t="s">
        <v>13</v>
      </c>
      <c r="E22" s="12">
        <f>ROUND(E6*1000*4,-1)</f>
        <v>840</v>
      </c>
      <c r="F22" s="13"/>
      <c r="G22" s="13"/>
      <c r="H22" s="1"/>
    </row>
    <row r="23" spans="1:8" ht="25.5">
      <c r="A23" s="19" t="s">
        <v>1</v>
      </c>
      <c r="B23" s="15" t="s">
        <v>66</v>
      </c>
      <c r="C23" s="15" t="s">
        <v>49</v>
      </c>
      <c r="D23" s="16" t="s">
        <v>13</v>
      </c>
      <c r="E23" s="12">
        <f>ROUND(95*4,-1)</f>
        <v>380</v>
      </c>
      <c r="F23" s="13"/>
      <c r="G23" s="13"/>
      <c r="H23" s="1"/>
    </row>
    <row r="24" spans="1:8" ht="25.5">
      <c r="A24" s="19" t="s">
        <v>21</v>
      </c>
      <c r="B24" s="15" t="s">
        <v>67</v>
      </c>
      <c r="C24" s="15" t="s">
        <v>50</v>
      </c>
      <c r="D24" s="16" t="s">
        <v>13</v>
      </c>
      <c r="E24" s="12">
        <f>E23</f>
        <v>380</v>
      </c>
      <c r="F24" s="13"/>
      <c r="G24" s="13"/>
      <c r="H24" s="1"/>
    </row>
    <row r="25" spans="1:8" ht="38.25">
      <c r="A25" s="19" t="s">
        <v>6</v>
      </c>
      <c r="B25" s="15" t="s">
        <v>66</v>
      </c>
      <c r="C25" s="15" t="s">
        <v>42</v>
      </c>
      <c r="D25" s="16" t="s">
        <v>13</v>
      </c>
      <c r="E25" s="12">
        <f>ROUND(E6*1000*4,-1)</f>
        <v>840</v>
      </c>
      <c r="F25" s="13"/>
      <c r="G25" s="13"/>
      <c r="H25" s="1"/>
    </row>
    <row r="26" spans="1:8" ht="38.25">
      <c r="A26" s="19" t="s">
        <v>23</v>
      </c>
      <c r="B26" s="15" t="s">
        <v>66</v>
      </c>
      <c r="C26" s="15" t="s">
        <v>43</v>
      </c>
      <c r="D26" s="16" t="s">
        <v>13</v>
      </c>
      <c r="E26" s="12">
        <f>E25</f>
        <v>840</v>
      </c>
      <c r="F26" s="13"/>
      <c r="G26" s="13"/>
      <c r="H26" s="1"/>
    </row>
    <row r="27" spans="1:8" ht="12.75">
      <c r="A27" s="18" t="s">
        <v>9</v>
      </c>
      <c r="B27" s="25" t="s">
        <v>38</v>
      </c>
      <c r="C27" s="26"/>
      <c r="D27" s="26"/>
      <c r="E27" s="26"/>
      <c r="F27" s="26"/>
      <c r="G27" s="27"/>
      <c r="H27" s="1"/>
    </row>
    <row r="28" spans="1:8" ht="25.5">
      <c r="A28" s="19" t="s">
        <v>16</v>
      </c>
      <c r="B28" s="15" t="s">
        <v>65</v>
      </c>
      <c r="C28" s="15" t="s">
        <v>33</v>
      </c>
      <c r="D28" s="16" t="s">
        <v>13</v>
      </c>
      <c r="E28" s="12">
        <f>E29</f>
        <v>710</v>
      </c>
      <c r="F28" s="13"/>
      <c r="G28" s="13"/>
      <c r="H28" s="1"/>
    </row>
    <row r="29" spans="1:8" ht="38.25">
      <c r="A29" s="19" t="s">
        <v>7</v>
      </c>
      <c r="B29" s="15" t="s">
        <v>65</v>
      </c>
      <c r="C29" s="15" t="s">
        <v>34</v>
      </c>
      <c r="D29" s="16" t="s">
        <v>13</v>
      </c>
      <c r="E29" s="12">
        <f>ROUND(E6*1000*3.1+60,-1)</f>
        <v>710</v>
      </c>
      <c r="F29" s="13"/>
      <c r="G29" s="13"/>
      <c r="H29" s="1"/>
    </row>
    <row r="30" spans="1:8" ht="25.5">
      <c r="A30" s="19" t="s">
        <v>22</v>
      </c>
      <c r="B30" s="15" t="s">
        <v>65</v>
      </c>
      <c r="C30" s="15" t="s">
        <v>33</v>
      </c>
      <c r="D30" s="16" t="s">
        <v>13</v>
      </c>
      <c r="E30" s="12">
        <f>E31</f>
        <v>690</v>
      </c>
      <c r="F30" s="13"/>
      <c r="G30" s="13"/>
      <c r="H30" s="1"/>
    </row>
    <row r="31" spans="1:8" ht="38.25">
      <c r="A31" s="19" t="s">
        <v>2</v>
      </c>
      <c r="B31" s="15" t="s">
        <v>65</v>
      </c>
      <c r="C31" s="15" t="s">
        <v>46</v>
      </c>
      <c r="D31" s="16" t="s">
        <v>13</v>
      </c>
      <c r="E31" s="12">
        <f>ROUND(E6*1000*3+60,-1)</f>
        <v>690</v>
      </c>
      <c r="F31" s="13"/>
      <c r="G31" s="13"/>
      <c r="H31" s="1"/>
    </row>
    <row r="32" spans="1:8" ht="38.25">
      <c r="A32" s="19" t="s">
        <v>20</v>
      </c>
      <c r="B32" s="15" t="s">
        <v>66</v>
      </c>
      <c r="C32" s="15" t="s">
        <v>59</v>
      </c>
      <c r="D32" s="16" t="s">
        <v>13</v>
      </c>
      <c r="E32" s="12">
        <f>ROUND(2*E6*1000*0.5+3*3.5*1.5,-1)</f>
        <v>230</v>
      </c>
      <c r="F32" s="13"/>
      <c r="G32" s="13"/>
      <c r="H32" s="1"/>
    </row>
    <row r="33" spans="1:8" ht="12.75">
      <c r="A33" s="18" t="s">
        <v>56</v>
      </c>
      <c r="B33" s="25" t="s">
        <v>39</v>
      </c>
      <c r="C33" s="26"/>
      <c r="D33" s="26"/>
      <c r="E33" s="26"/>
      <c r="F33" s="26"/>
      <c r="G33" s="27"/>
      <c r="H33" s="1"/>
    </row>
    <row r="34" spans="1:8" ht="38.25">
      <c r="A34" s="19" t="s">
        <v>57</v>
      </c>
      <c r="B34" s="15" t="s">
        <v>78</v>
      </c>
      <c r="C34" s="15" t="s">
        <v>79</v>
      </c>
      <c r="D34" s="16" t="s">
        <v>19</v>
      </c>
      <c r="E34" s="12">
        <v>65</v>
      </c>
      <c r="F34" s="13"/>
      <c r="G34" s="13"/>
      <c r="H34" s="1"/>
    </row>
    <row r="35" spans="1:8" ht="51">
      <c r="A35" s="19" t="s">
        <v>77</v>
      </c>
      <c r="B35" s="15" t="s">
        <v>80</v>
      </c>
      <c r="C35" s="15" t="s">
        <v>81</v>
      </c>
      <c r="D35" s="16" t="s">
        <v>13</v>
      </c>
      <c r="E35" s="12">
        <f>E34*1.2</f>
        <v>78</v>
      </c>
      <c r="F35" s="13"/>
      <c r="G35" s="13"/>
      <c r="H35" s="1"/>
    </row>
    <row r="36" spans="1:8" ht="25.5">
      <c r="A36" s="19" t="s">
        <v>58</v>
      </c>
      <c r="B36" s="15" t="s">
        <v>68</v>
      </c>
      <c r="C36" s="15" t="s">
        <v>40</v>
      </c>
      <c r="D36" s="16" t="s">
        <v>19</v>
      </c>
      <c r="E36" s="12">
        <v>140</v>
      </c>
      <c r="F36" s="13"/>
      <c r="G36" s="13"/>
      <c r="H36" s="1"/>
    </row>
    <row r="37" spans="1:8" ht="19.5" customHeight="1">
      <c r="A37" s="20"/>
      <c r="B37" s="17"/>
      <c r="C37" s="17"/>
      <c r="D37" s="34" t="s">
        <v>69</v>
      </c>
      <c r="E37" s="34"/>
      <c r="F37" s="35"/>
      <c r="G37" s="14"/>
      <c r="H37" s="1"/>
    </row>
    <row r="38" spans="1:8" ht="19.5" customHeight="1">
      <c r="A38" s="21" t="s">
        <v>92</v>
      </c>
      <c r="B38" s="17"/>
      <c r="C38" s="17"/>
      <c r="D38" s="36" t="s">
        <v>70</v>
      </c>
      <c r="E38" s="36"/>
      <c r="F38" s="37"/>
      <c r="G38" s="14"/>
      <c r="H38" s="1"/>
    </row>
    <row r="39" spans="1:8" ht="19.5" customHeight="1">
      <c r="A39" s="20"/>
      <c r="B39" s="17"/>
      <c r="C39" s="17"/>
      <c r="D39" s="36" t="s">
        <v>71</v>
      </c>
      <c r="E39" s="36"/>
      <c r="F39" s="37"/>
      <c r="G39" s="14"/>
      <c r="H39" s="1"/>
    </row>
  </sheetData>
  <sheetProtection/>
  <mergeCells count="11">
    <mergeCell ref="B33:G33"/>
    <mergeCell ref="D37:F37"/>
    <mergeCell ref="D38:F38"/>
    <mergeCell ref="D39:F39"/>
    <mergeCell ref="A2:G2"/>
    <mergeCell ref="A1:G1"/>
    <mergeCell ref="B5:G5"/>
    <mergeCell ref="B11:G11"/>
    <mergeCell ref="B15:G15"/>
    <mergeCell ref="B21:G21"/>
    <mergeCell ref="B27:G27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6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uzytkownik</cp:lastModifiedBy>
  <cp:lastPrinted>2019-08-23T07:13:20Z</cp:lastPrinted>
  <dcterms:created xsi:type="dcterms:W3CDTF">2015-04-20T09:42:38Z</dcterms:created>
  <dcterms:modified xsi:type="dcterms:W3CDTF">2020-06-22T11:04:50Z</dcterms:modified>
  <cp:category/>
  <cp:version/>
  <cp:contentType/>
  <cp:contentStatus/>
</cp:coreProperties>
</file>